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Home\SCANS\Curriculum\PublicLectures\"/>
    </mc:Choice>
  </mc:AlternateContent>
  <bookViews>
    <workbookView xWindow="0" yWindow="0" windowWidth="28800" windowHeight="11445"/>
  </bookViews>
  <sheets>
    <sheet name="PublicLect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2" i="1"/>
  <c r="D74" i="1"/>
  <c r="D71" i="1"/>
  <c r="D70" i="1" l="1"/>
  <c r="D69" i="1"/>
  <c r="D67" i="1" l="1"/>
  <c r="D68" i="1" l="1"/>
  <c r="D66" i="1"/>
  <c r="D65" i="1" l="1"/>
  <c r="D64" i="1" l="1"/>
  <c r="D63" i="1" l="1"/>
  <c r="D62" i="1"/>
  <c r="D60" i="1" l="1"/>
  <c r="D61" i="1"/>
  <c r="D59" i="1" l="1"/>
  <c r="D57" i="1" l="1"/>
  <c r="D56" i="1" l="1"/>
  <c r="D55" i="1" l="1"/>
  <c r="D54" i="1" l="1"/>
  <c r="D53" i="1" l="1"/>
  <c r="D52" i="1" l="1"/>
  <c r="D51" i="1" l="1"/>
  <c r="D50" i="1"/>
  <c r="D49" i="1"/>
  <c r="D47" i="1" l="1"/>
  <c r="D48" i="1"/>
  <c r="D46" i="1" l="1"/>
  <c r="D45" i="1"/>
  <c r="D44" i="1"/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<sst xmlns="http://schemas.openxmlformats.org/spreadsheetml/2006/main" count="254" uniqueCount="155">
  <si>
    <t>DATE</t>
  </si>
  <si>
    <t>LECTURER</t>
  </si>
  <si>
    <t>LECTURE TITLE</t>
  </si>
  <si>
    <t>Eric Parsons</t>
  </si>
  <si>
    <t>Environmental Problems and Their Remediation</t>
  </si>
  <si>
    <t>Jock Murray</t>
  </si>
  <si>
    <t>An Historical View of the U.S. and Canadian Health Care Systems</t>
  </si>
  <si>
    <t>Andrew Hebda</t>
  </si>
  <si>
    <t>Insects and Other Invertebrates that Share our Homes. It’s Their World, Not Ours</t>
  </si>
  <si>
    <t>Phil Belitsky</t>
  </si>
  <si>
    <t>Story of Transplantation and How It Helped Transform 20th Century Medicine</t>
  </si>
  <si>
    <t>Christine Chambers</t>
  </si>
  <si>
    <t>Pain, the Fifth Vital Sign</t>
  </si>
  <si>
    <t>Christopher Field</t>
  </si>
  <si>
    <t>Some of What We Should Know About Statistics</t>
  </si>
  <si>
    <t>Melissa Andrew</t>
  </si>
  <si>
    <t>Problems of Aging</t>
  </si>
  <si>
    <t>Paul Mandell</t>
  </si>
  <si>
    <t>History of the Earth’s Climate and Its Changes</t>
  </si>
  <si>
    <t>Atlantic Canada and the War of 1812</t>
  </si>
  <si>
    <t>Monica MacDonald</t>
  </si>
  <si>
    <t>Impressionist Paintings, Economic and Social Reasons</t>
  </si>
  <si>
    <t>Michael Collins</t>
  </si>
  <si>
    <t>Philip Welch</t>
  </si>
  <si>
    <t xml:space="preserve"> An Overview of End of Life Law and Policy in Canada and Abroad</t>
  </si>
  <si>
    <t>Jocelyn Downie</t>
  </si>
  <si>
    <t>Renewable Resources in Nova Scotia</t>
  </si>
  <si>
    <t>Robert C. Hutchins</t>
  </si>
  <si>
    <t>Ethics of Deep Brain Stimulation</t>
  </si>
  <si>
    <t>Francoise Baylis</t>
  </si>
  <si>
    <t>A Funny Thing Happened on My Way through Africa</t>
  </si>
  <si>
    <t>Burris Devanne</t>
  </si>
  <si>
    <t>Brain Fitness: A Prescription for Successful Aging</t>
  </si>
  <si>
    <t>Gail Eskes</t>
  </si>
  <si>
    <t>End of Life Issues and Physician-Assisted Death</t>
  </si>
  <si>
    <t>The Vice-Regal Office</t>
  </si>
  <si>
    <t>Mayann Francis</t>
  </si>
  <si>
    <t>Daphna Levit</t>
  </si>
  <si>
    <t>An Israeli Explores the Concept of a Homeland for the Jews in Palestine</t>
  </si>
  <si>
    <t>Patricia Doyle Bedwell</t>
  </si>
  <si>
    <t>Mi’kmaq Women: Educational Equity and Cultural Rejuvenation</t>
  </si>
  <si>
    <t>The Troubles in Ukraine: Past, Present, Future</t>
  </si>
  <si>
    <t>Elizabeth Haigh</t>
  </si>
  <si>
    <t xml:space="preserve"> Legal Problems of the Elderly</t>
  </si>
  <si>
    <t>Jeanne Desveaux</t>
  </si>
  <si>
    <t>Peter Glenister</t>
  </si>
  <si>
    <t>Glenn Gould</t>
  </si>
  <si>
    <t>Colin Starnes &amp; Mary Lu Redden</t>
  </si>
  <si>
    <t>University Set Free: Halifax Humanities</t>
  </si>
  <si>
    <t>Wanda Morris</t>
  </si>
  <si>
    <t>Dying with Dignity</t>
  </si>
  <si>
    <t>Jennifer Farrell</t>
  </si>
  <si>
    <t xml:space="preserve">Christmas Eve in Paris: The Setting for Puccini’s Opera, La Bohème
</t>
  </si>
  <si>
    <t>Bud Snow</t>
  </si>
  <si>
    <t>Peacekeeping –  A Police Perspective</t>
  </si>
  <si>
    <t>Glenn Rodrigues</t>
  </si>
  <si>
    <t xml:space="preserve">Rethink Pharmacy </t>
  </si>
  <si>
    <t>William Fenrick</t>
  </si>
  <si>
    <t>Prosecuting War Criminals in the Hague</t>
  </si>
  <si>
    <t>Fred Vaughan</t>
  </si>
  <si>
    <t>Anthony Trollope</t>
  </si>
  <si>
    <t>Laboratory Medicine and Its Contribution to Clinical Care: A Historical Perspective</t>
  </si>
  <si>
    <t>Laurette Geldenhuys</t>
  </si>
  <si>
    <t>Canada Needs a National Pharmacare Program – URGENTLY!</t>
  </si>
  <si>
    <t>Janet Maybee</t>
  </si>
  <si>
    <t>The Halifax Explosion and the Persecution of Pilot Francis Mackey</t>
  </si>
  <si>
    <t>The Hermitage and itsTreasures</t>
  </si>
  <si>
    <t>Natalia Koutovenko</t>
  </si>
  <si>
    <t>Mary Lu Redden</t>
  </si>
  <si>
    <t>Life Lessons from the Great Books</t>
  </si>
  <si>
    <t>Alan Wilson</t>
  </si>
  <si>
    <t xml:space="preserve">Highland Shepherd: James MacGregor-Father of the Scottish Enlightenment in Nova Scotia
</t>
  </si>
  <si>
    <t>Janet Guildford</t>
  </si>
  <si>
    <t xml:space="preserve">Women Volunteers: How They Helped Win the War:  Reinterpreting the Impact of the Second World War on Halifax
</t>
  </si>
  <si>
    <t xml:space="preserve">Law and Contemporary Conflicts: Afghanistan, Iraq, Syria, and ISIS
</t>
  </si>
  <si>
    <t>George Boyd</t>
  </si>
  <si>
    <t xml:space="preserve">A Tribute to Number 2 – The Inside Story of the Only Black Battalion in Canadian history 
</t>
  </si>
  <si>
    <t xml:space="preserve">Rethinking Tomorrow's Values: A new way to view yesterday's values in the context of today's world
</t>
  </si>
  <si>
    <t>Stephen Kimber</t>
  </si>
  <si>
    <t xml:space="preserve">The Future of Journalism, with special reference to the local situation
</t>
  </si>
  <si>
    <t>Jock Murray &amp; Janet Murray</t>
  </si>
  <si>
    <t xml:space="preserve">Sir Charles Tupper, from fighting doctor to Father of Confederation
</t>
  </si>
  <si>
    <t>Danubia: The Heart of Europe</t>
  </si>
  <si>
    <t>Bosko Loncarevic</t>
  </si>
  <si>
    <t>Andrew Welch</t>
  </si>
  <si>
    <t>What an Informed Person Should Know about Energy</t>
  </si>
  <si>
    <t>Mary Anne White</t>
  </si>
  <si>
    <t>Intergenerational Fisheries Access and the Future of Fish as Food</t>
  </si>
  <si>
    <t>Megan Bailey</t>
  </si>
  <si>
    <t>Rebuilding resilient local communities and local economies</t>
  </si>
  <si>
    <t>Robert Cervelli</t>
  </si>
  <si>
    <t>NUMBER</t>
  </si>
  <si>
    <t>Discoverers of the Northwest Passage: From Hearne (1771) to Harper (2016)</t>
  </si>
  <si>
    <t>Christopher Cutler</t>
  </si>
  <si>
    <t>Pollinator declines &amp; pesticides: are neonicotinoid insecticide seed treatments important?</t>
  </si>
  <si>
    <t>David Patriquin</t>
  </si>
  <si>
    <t>The Natural History of  the Halifax Backlands</t>
  </si>
  <si>
    <t>Rollie Thompson</t>
  </si>
  <si>
    <t>What Every Senior Needs to Know about Family Law   (But Never Got Around to Asking)</t>
  </si>
  <si>
    <t>Alex Boutilier</t>
  </si>
  <si>
    <t>From 14th Colony to Confederation: 1749-1867</t>
  </si>
  <si>
    <t>Lianne Bradshaw</t>
  </si>
  <si>
    <t>Investment Fraud and Current Threats in the Marketplace</t>
  </si>
  <si>
    <t>Hilda Taylor</t>
  </si>
  <si>
    <t>Classical Chinese Gardens</t>
  </si>
  <si>
    <t>Paula Wedge</t>
  </si>
  <si>
    <t>The Trifecta of Estate Planning: Wills, Powers of Attorney, and Personal Directives</t>
  </si>
  <si>
    <t>Clary Croft</t>
  </si>
  <si>
    <t>Folklore: Something Old is Always New</t>
  </si>
  <si>
    <t>David Gardner</t>
  </si>
  <si>
    <t>Insomnia Keeping You Up? Sleeping Pills Getting You Down?</t>
  </si>
  <si>
    <t>Allan Marble</t>
  </si>
  <si>
    <t>The Great Influenza Pandemic of 1918-1920: The Nova Scotia Experience</t>
  </si>
  <si>
    <t>2021 Jan 25</t>
  </si>
  <si>
    <t>Paige Black</t>
  </si>
  <si>
    <t xml:space="preserve">Children’s Rights Upfront: Centering Children in the Quest for Sustainable Peace </t>
  </si>
  <si>
    <t>Bill Li</t>
  </si>
  <si>
    <t>Biological Oceanography: Plankton Ecology Research at the Bedford Institute of Oceanography 1962-2012</t>
  </si>
  <si>
    <t>Vernon Oickle</t>
  </si>
  <si>
    <t>Things That Go Bump In The Night</t>
  </si>
  <si>
    <t>Nabiha Atallah</t>
  </si>
  <si>
    <t>Welcome Home: Newcomers to Nova Scotia</t>
  </si>
  <si>
    <t>Reparations as an economic and social development strategy to overcome the legacy of enslavement, colonization and cultural genocide</t>
  </si>
  <si>
    <t>Delvina Bernard</t>
  </si>
  <si>
    <t>Robin Metcalfe</t>
  </si>
  <si>
    <t>Why People Hate Art</t>
  </si>
  <si>
    <t>Bladder Issues: Why They Happen, Why Kegels Don’t Help, and How to Get Control Back</t>
  </si>
  <si>
    <t>Shelagh Meagher &amp; Sarah Tanner</t>
  </si>
  <si>
    <t>Janet Sperling</t>
  </si>
  <si>
    <t>Lyme Disease in Nova Scotia</t>
  </si>
  <si>
    <t>Sylvain Charlebois with Costas Halavrezos</t>
  </si>
  <si>
    <t>It's Time To Learn More About Canada's Food System</t>
  </si>
  <si>
    <t>Conviction</t>
  </si>
  <si>
    <t>WINTER</t>
  </si>
  <si>
    <t>SPRING</t>
  </si>
  <si>
    <t>FALL</t>
  </si>
  <si>
    <t>YEAR</t>
  </si>
  <si>
    <t>TERM</t>
  </si>
  <si>
    <t>Simon Robinson, Sibylle Marquardt, Anna Plaskett</t>
  </si>
  <si>
    <t>The Wonderful World of Dance and Music</t>
  </si>
  <si>
    <t>Steven Schwinghamer</t>
  </si>
  <si>
    <t>Pier 21</t>
  </si>
  <si>
    <t>Jackie Barkley &amp; Alec Stratford</t>
  </si>
  <si>
    <t>Poverty is a Political Choice</t>
  </si>
  <si>
    <t>Kristin Williams</t>
  </si>
  <si>
    <t>Four Women Leaders</t>
  </si>
  <si>
    <t>From Soldier to Fighting Food Poverty - Part 1</t>
  </si>
  <si>
    <t>David Jarvis</t>
  </si>
  <si>
    <t>From Soldier to Fighting Food Poverty - Part 2</t>
  </si>
  <si>
    <t>Galaxia Mission Systems</t>
  </si>
  <si>
    <t>Arad Gharagozli</t>
  </si>
  <si>
    <t>CHAPTER</t>
  </si>
  <si>
    <t>HRM</t>
  </si>
  <si>
    <t>Mahone Bay</t>
  </si>
  <si>
    <t>Liverpool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</si>
</sst>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mmm\ dd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indent="2"/>
    </xf>
    <xf numFmtId="0" fontId="0" fillId="2" borderId="1" xfId="0" applyFill="1" applyBorder="1" applyAlignment="1">
      <alignment horizontal="left" indent="2"/>
    </xf>
    <xf numFmtId="164" fontId="0" fillId="0" borderId="1" xfId="0" applyNumberFormat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3" borderId="1" xfId="0" applyFill="1" applyBorder="1" applyAlignment="1">
      <alignment horizontal="left" indent="2"/>
    </xf>
    <xf numFmtId="164" fontId="0" fillId="2" borderId="1" xfId="0" applyNumberFormat="1" applyFill="1" applyBorder="1" applyAlignment="1">
      <alignment horizontal="left" indent="2"/>
    </xf>
    <xf numFmtId="0" fontId="0" fillId="0" borderId="1" xfId="0" applyFill="1" applyBorder="1" applyAlignment="1">
      <alignment horizontal="left" indent="2"/>
    </xf>
    <xf numFmtId="164" fontId="0" fillId="0" borderId="1" xfId="0" applyNumberFormat="1" applyFill="1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0" fillId="2" borderId="1" xfId="0" applyFill="1" applyBorder="1" applyAlignment="1">
      <alignment horizontal="left" wrapText="1" indent="2"/>
    </xf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left" wrapText="1" indent="2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3" borderId="2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3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pane ySplit="1" topLeftCell="A48" activePane="bottomLeft" state="frozen"/>
      <selection pane="bottomLeft" activeCell="A75" sqref="A75"/>
    </sheetView>
  </sheetViews>
  <sheetFormatPr defaultRowHeight="15" x14ac:dyDescent="0.25"/>
  <cols>
    <col min="3" max="3" width="9.140625" style="1"/>
    <col min="4" max="4" width="14.42578125" style="1" bestFit="1" customWidth="1"/>
    <col min="5" max="5" width="51.7109375" style="1" customWidth="1"/>
    <col min="6" max="6" width="123.85546875" style="1" customWidth="1"/>
    <col min="7" max="7" width="13" customWidth="1"/>
  </cols>
  <sheetData>
    <row r="1" spans="1:7" x14ac:dyDescent="0.25">
      <c r="A1" s="15" t="s">
        <v>136</v>
      </c>
      <c r="B1" s="15" t="s">
        <v>137</v>
      </c>
      <c r="C1" s="14" t="s">
        <v>91</v>
      </c>
      <c r="D1" s="5" t="s">
        <v>0</v>
      </c>
      <c r="E1" s="5" t="s">
        <v>1</v>
      </c>
      <c r="F1" s="5" t="s">
        <v>2</v>
      </c>
      <c r="G1" s="5" t="s">
        <v>151</v>
      </c>
    </row>
    <row r="2" spans="1:7" x14ac:dyDescent="0.25">
      <c r="A2" s="22">
        <v>2011</v>
      </c>
      <c r="B2" s="22"/>
      <c r="C2" s="4">
        <v>1</v>
      </c>
      <c r="D2" s="4">
        <v>2011</v>
      </c>
      <c r="E2" s="4" t="s">
        <v>3</v>
      </c>
      <c r="F2" s="4" t="s">
        <v>4</v>
      </c>
      <c r="G2" s="17" t="s">
        <v>152</v>
      </c>
    </row>
    <row r="3" spans="1:7" x14ac:dyDescent="0.25">
      <c r="A3" s="22"/>
      <c r="B3" s="22"/>
      <c r="C3" s="4">
        <v>2</v>
      </c>
      <c r="D3" s="2">
        <v>2011</v>
      </c>
      <c r="E3" s="2" t="s">
        <v>5</v>
      </c>
      <c r="F3" s="2" t="s">
        <v>6</v>
      </c>
      <c r="G3" s="18" t="s">
        <v>152</v>
      </c>
    </row>
    <row r="4" spans="1:7" x14ac:dyDescent="0.25">
      <c r="A4" s="22">
        <v>2012</v>
      </c>
      <c r="B4" s="22"/>
      <c r="C4" s="4">
        <v>3</v>
      </c>
      <c r="D4" s="4">
        <v>2012</v>
      </c>
      <c r="E4" s="4" t="s">
        <v>7</v>
      </c>
      <c r="F4" s="4" t="s">
        <v>8</v>
      </c>
      <c r="G4" s="17" t="s">
        <v>152</v>
      </c>
    </row>
    <row r="5" spans="1:7" x14ac:dyDescent="0.25">
      <c r="A5" s="22"/>
      <c r="B5" s="22"/>
      <c r="C5" s="4">
        <v>4</v>
      </c>
      <c r="D5" s="2">
        <v>2012</v>
      </c>
      <c r="E5" s="2" t="s">
        <v>9</v>
      </c>
      <c r="F5" s="2" t="s">
        <v>10</v>
      </c>
      <c r="G5" s="18" t="s">
        <v>152</v>
      </c>
    </row>
    <row r="6" spans="1:7" x14ac:dyDescent="0.25">
      <c r="A6" s="22"/>
      <c r="B6" s="22"/>
      <c r="C6" s="4">
        <v>5</v>
      </c>
      <c r="D6" s="4">
        <v>2012</v>
      </c>
      <c r="E6" s="4" t="s">
        <v>11</v>
      </c>
      <c r="F6" s="4" t="s">
        <v>12</v>
      </c>
      <c r="G6" s="17" t="s">
        <v>152</v>
      </c>
    </row>
    <row r="7" spans="1:7" x14ac:dyDescent="0.25">
      <c r="A7" s="22"/>
      <c r="B7" s="22"/>
      <c r="C7" s="4">
        <v>6</v>
      </c>
      <c r="D7" s="2">
        <v>2012</v>
      </c>
      <c r="E7" s="2" t="s">
        <v>13</v>
      </c>
      <c r="F7" s="2" t="s">
        <v>14</v>
      </c>
      <c r="G7" s="18" t="s">
        <v>152</v>
      </c>
    </row>
    <row r="8" spans="1:7" x14ac:dyDescent="0.25">
      <c r="A8" s="22"/>
      <c r="B8" s="22"/>
      <c r="C8" s="4">
        <v>7</v>
      </c>
      <c r="D8" s="4">
        <v>2012</v>
      </c>
      <c r="E8" s="4" t="s">
        <v>15</v>
      </c>
      <c r="F8" s="4" t="s">
        <v>16</v>
      </c>
      <c r="G8" s="17" t="s">
        <v>152</v>
      </c>
    </row>
    <row r="9" spans="1:7" x14ac:dyDescent="0.25">
      <c r="A9" s="22"/>
      <c r="B9" s="22"/>
      <c r="C9" s="4">
        <v>8</v>
      </c>
      <c r="D9" s="2">
        <v>2012</v>
      </c>
      <c r="E9" s="2" t="s">
        <v>17</v>
      </c>
      <c r="F9" s="2" t="s">
        <v>18</v>
      </c>
      <c r="G9" s="18" t="s">
        <v>152</v>
      </c>
    </row>
    <row r="10" spans="1:7" x14ac:dyDescent="0.25">
      <c r="A10" s="22">
        <v>2013</v>
      </c>
      <c r="B10" s="22"/>
      <c r="C10" s="4">
        <v>9</v>
      </c>
      <c r="D10" s="4">
        <v>2013</v>
      </c>
      <c r="E10" s="4" t="s">
        <v>20</v>
      </c>
      <c r="F10" s="4" t="s">
        <v>19</v>
      </c>
      <c r="G10" s="17" t="s">
        <v>152</v>
      </c>
    </row>
    <row r="11" spans="1:7" x14ac:dyDescent="0.25">
      <c r="A11" s="22"/>
      <c r="B11" s="22"/>
      <c r="C11" s="4">
        <v>10</v>
      </c>
      <c r="D11" s="2">
        <v>2013</v>
      </c>
      <c r="E11" s="2" t="s">
        <v>22</v>
      </c>
      <c r="F11" s="2" t="s">
        <v>21</v>
      </c>
      <c r="G11" s="18" t="s">
        <v>152</v>
      </c>
    </row>
    <row r="12" spans="1:7" x14ac:dyDescent="0.25">
      <c r="A12" s="22"/>
      <c r="B12" s="22"/>
      <c r="C12" s="4">
        <v>11</v>
      </c>
      <c r="D12" s="4">
        <v>2013</v>
      </c>
      <c r="E12" s="4" t="s">
        <v>23</v>
      </c>
      <c r="F12" s="4" t="s">
        <v>34</v>
      </c>
      <c r="G12" s="17" t="s">
        <v>152</v>
      </c>
    </row>
    <row r="13" spans="1:7" x14ac:dyDescent="0.25">
      <c r="A13" s="22"/>
      <c r="B13" s="22"/>
      <c r="C13" s="4">
        <v>12</v>
      </c>
      <c r="D13" s="2">
        <v>2013</v>
      </c>
      <c r="E13" s="2" t="s">
        <v>25</v>
      </c>
      <c r="F13" s="2" t="s">
        <v>24</v>
      </c>
      <c r="G13" s="18" t="s">
        <v>152</v>
      </c>
    </row>
    <row r="14" spans="1:7" x14ac:dyDescent="0.25">
      <c r="A14" s="22"/>
      <c r="B14" s="22"/>
      <c r="C14" s="4">
        <v>13</v>
      </c>
      <c r="D14" s="4">
        <v>2013</v>
      </c>
      <c r="E14" s="4" t="s">
        <v>27</v>
      </c>
      <c r="F14" s="4" t="s">
        <v>26</v>
      </c>
      <c r="G14" s="17" t="s">
        <v>152</v>
      </c>
    </row>
    <row r="15" spans="1:7" x14ac:dyDescent="0.25">
      <c r="A15" s="22"/>
      <c r="B15" s="22"/>
      <c r="C15" s="4">
        <v>14</v>
      </c>
      <c r="D15" s="2">
        <v>2013</v>
      </c>
      <c r="E15" s="2" t="s">
        <v>29</v>
      </c>
      <c r="F15" s="2" t="s">
        <v>28</v>
      </c>
      <c r="G15" s="18" t="s">
        <v>152</v>
      </c>
    </row>
    <row r="16" spans="1:7" x14ac:dyDescent="0.25">
      <c r="A16" s="22"/>
      <c r="B16" s="22"/>
      <c r="C16" s="4">
        <v>15</v>
      </c>
      <c r="D16" s="4">
        <v>2013</v>
      </c>
      <c r="E16" s="4" t="s">
        <v>31</v>
      </c>
      <c r="F16" s="4" t="s">
        <v>30</v>
      </c>
      <c r="G16" s="17" t="s">
        <v>152</v>
      </c>
    </row>
    <row r="17" spans="1:7" x14ac:dyDescent="0.25">
      <c r="A17" s="22"/>
      <c r="B17" s="22"/>
      <c r="C17" s="4">
        <v>16</v>
      </c>
      <c r="D17" s="2">
        <v>2013</v>
      </c>
      <c r="E17" s="2" t="s">
        <v>33</v>
      </c>
      <c r="F17" s="2" t="s">
        <v>32</v>
      </c>
      <c r="G17" s="18" t="s">
        <v>152</v>
      </c>
    </row>
    <row r="18" spans="1:7" x14ac:dyDescent="0.25">
      <c r="A18" s="22">
        <v>2014</v>
      </c>
      <c r="B18" s="23" t="s">
        <v>133</v>
      </c>
      <c r="C18" s="4">
        <v>17</v>
      </c>
      <c r="D18" s="3">
        <f>DATE(2014,2,11)</f>
        <v>41681</v>
      </c>
      <c r="E18" s="4" t="s">
        <v>36</v>
      </c>
      <c r="F18" s="4" t="s">
        <v>35</v>
      </c>
      <c r="G18" s="17" t="s">
        <v>152</v>
      </c>
    </row>
    <row r="19" spans="1:7" x14ac:dyDescent="0.25">
      <c r="A19" s="22"/>
      <c r="B19" s="23"/>
      <c r="C19" s="4">
        <v>18</v>
      </c>
      <c r="D19" s="6">
        <f>DATE(2014,2,25)</f>
        <v>41695</v>
      </c>
      <c r="E19" s="2" t="s">
        <v>37</v>
      </c>
      <c r="F19" s="2" t="s">
        <v>38</v>
      </c>
      <c r="G19" s="18" t="s">
        <v>152</v>
      </c>
    </row>
    <row r="20" spans="1:7" x14ac:dyDescent="0.25">
      <c r="A20" s="22"/>
      <c r="B20" s="23"/>
      <c r="C20" s="4">
        <v>19</v>
      </c>
      <c r="D20" s="3">
        <f>DATE(2014,3,25)</f>
        <v>41723</v>
      </c>
      <c r="E20" s="4" t="s">
        <v>39</v>
      </c>
      <c r="F20" s="4" t="s">
        <v>40</v>
      </c>
      <c r="G20" s="17" t="s">
        <v>152</v>
      </c>
    </row>
    <row r="21" spans="1:7" x14ac:dyDescent="0.25">
      <c r="A21" s="22"/>
      <c r="B21" s="24" t="s">
        <v>134</v>
      </c>
      <c r="C21" s="4">
        <v>20</v>
      </c>
      <c r="D21" s="6">
        <f>DATE(2014,4,2)</f>
        <v>41731</v>
      </c>
      <c r="E21" s="2" t="s">
        <v>42</v>
      </c>
      <c r="F21" s="2" t="s">
        <v>41</v>
      </c>
      <c r="G21" s="18" t="s">
        <v>152</v>
      </c>
    </row>
    <row r="22" spans="1:7" x14ac:dyDescent="0.25">
      <c r="A22" s="22"/>
      <c r="B22" s="24"/>
      <c r="C22" s="4">
        <v>21</v>
      </c>
      <c r="D22" s="3">
        <f>DATE(2014,4,29)</f>
        <v>41758</v>
      </c>
      <c r="E22" s="4" t="s">
        <v>44</v>
      </c>
      <c r="F22" s="4" t="s">
        <v>43</v>
      </c>
      <c r="G22" s="17" t="s">
        <v>152</v>
      </c>
    </row>
    <row r="23" spans="1:7" x14ac:dyDescent="0.25">
      <c r="A23" s="22"/>
      <c r="B23" s="24"/>
      <c r="C23" s="4">
        <v>22</v>
      </c>
      <c r="D23" s="6">
        <f>DATE(2014,5,27)</f>
        <v>41786</v>
      </c>
      <c r="E23" s="2" t="s">
        <v>45</v>
      </c>
      <c r="F23" s="2" t="s">
        <v>46</v>
      </c>
      <c r="G23" s="18" t="s">
        <v>152</v>
      </c>
    </row>
    <row r="24" spans="1:7" x14ac:dyDescent="0.25">
      <c r="A24" s="22"/>
      <c r="B24" s="24"/>
      <c r="C24" s="4">
        <v>23</v>
      </c>
      <c r="D24" s="3">
        <f>DATE(2014,6,10)</f>
        <v>41800</v>
      </c>
      <c r="E24" s="4" t="s">
        <v>47</v>
      </c>
      <c r="F24" s="4" t="s">
        <v>48</v>
      </c>
      <c r="G24" s="17" t="s">
        <v>152</v>
      </c>
    </row>
    <row r="25" spans="1:7" x14ac:dyDescent="0.25">
      <c r="A25" s="22"/>
      <c r="B25" s="25" t="s">
        <v>135</v>
      </c>
      <c r="C25" s="4">
        <v>24</v>
      </c>
      <c r="D25" s="6">
        <f>DATE(2014,9,11)</f>
        <v>41893</v>
      </c>
      <c r="E25" s="2" t="s">
        <v>49</v>
      </c>
      <c r="F25" s="2" t="s">
        <v>50</v>
      </c>
      <c r="G25" s="18" t="s">
        <v>152</v>
      </c>
    </row>
    <row r="26" spans="1:7" x14ac:dyDescent="0.25">
      <c r="A26" s="22"/>
      <c r="B26" s="25"/>
      <c r="C26" s="4">
        <v>25</v>
      </c>
      <c r="D26" s="3">
        <f>DATE(2014,12,2)</f>
        <v>41975</v>
      </c>
      <c r="E26" s="4" t="s">
        <v>51</v>
      </c>
      <c r="F26" s="4" t="s">
        <v>52</v>
      </c>
      <c r="G26" s="17" t="s">
        <v>152</v>
      </c>
    </row>
    <row r="27" spans="1:7" x14ac:dyDescent="0.25">
      <c r="A27" s="22">
        <v>2015</v>
      </c>
      <c r="B27" s="23" t="s">
        <v>133</v>
      </c>
      <c r="C27" s="4">
        <v>26</v>
      </c>
      <c r="D27" s="6">
        <f>DATE(2015,1,21)</f>
        <v>42025</v>
      </c>
      <c r="E27" s="2" t="s">
        <v>53</v>
      </c>
      <c r="F27" s="2" t="s">
        <v>54</v>
      </c>
      <c r="G27" s="18" t="s">
        <v>152</v>
      </c>
    </row>
    <row r="28" spans="1:7" x14ac:dyDescent="0.25">
      <c r="A28" s="22"/>
      <c r="B28" s="23"/>
      <c r="C28" s="4">
        <v>27</v>
      </c>
      <c r="D28" s="3">
        <f>DATE(2015,3,25)</f>
        <v>42088</v>
      </c>
      <c r="E28" s="4" t="s">
        <v>55</v>
      </c>
      <c r="F28" s="4" t="s">
        <v>56</v>
      </c>
      <c r="G28" s="17" t="s">
        <v>152</v>
      </c>
    </row>
    <row r="29" spans="1:7" x14ac:dyDescent="0.25">
      <c r="A29" s="22"/>
      <c r="B29" s="24" t="s">
        <v>134</v>
      </c>
      <c r="C29" s="4">
        <v>28</v>
      </c>
      <c r="D29" s="6">
        <f>DATE(2015,4,15)</f>
        <v>42109</v>
      </c>
      <c r="E29" s="2" t="s">
        <v>57</v>
      </c>
      <c r="F29" s="2" t="s">
        <v>58</v>
      </c>
      <c r="G29" s="18" t="s">
        <v>152</v>
      </c>
    </row>
    <row r="30" spans="1:7" x14ac:dyDescent="0.25">
      <c r="A30" s="22"/>
      <c r="B30" s="24"/>
      <c r="C30" s="4">
        <v>29</v>
      </c>
      <c r="D30" s="3">
        <f>DATE(2015,4,27)</f>
        <v>42121</v>
      </c>
      <c r="E30" s="4" t="s">
        <v>59</v>
      </c>
      <c r="F30" s="4" t="s">
        <v>60</v>
      </c>
      <c r="G30" s="17" t="s">
        <v>152</v>
      </c>
    </row>
    <row r="31" spans="1:7" x14ac:dyDescent="0.25">
      <c r="A31" s="22"/>
      <c r="B31" s="24"/>
      <c r="C31" s="4">
        <v>30</v>
      </c>
      <c r="D31" s="6">
        <f>DATE(2015,5,25)</f>
        <v>42149</v>
      </c>
      <c r="E31" s="2" t="s">
        <v>62</v>
      </c>
      <c r="F31" s="2" t="s">
        <v>61</v>
      </c>
      <c r="G31" s="18" t="s">
        <v>152</v>
      </c>
    </row>
    <row r="32" spans="1:7" x14ac:dyDescent="0.25">
      <c r="A32" s="22"/>
      <c r="B32" s="25" t="s">
        <v>135</v>
      </c>
      <c r="C32" s="4">
        <v>31</v>
      </c>
      <c r="D32" s="3">
        <f>DATE(2015,10,1)</f>
        <v>42278</v>
      </c>
      <c r="E32" s="4" t="s">
        <v>23</v>
      </c>
      <c r="F32" s="4" t="s">
        <v>63</v>
      </c>
      <c r="G32" s="17" t="s">
        <v>152</v>
      </c>
    </row>
    <row r="33" spans="1:7" x14ac:dyDescent="0.25">
      <c r="A33" s="22"/>
      <c r="B33" s="25"/>
      <c r="C33" s="4">
        <v>32</v>
      </c>
      <c r="D33" s="6">
        <f>DATE(2015,11,12)</f>
        <v>42320</v>
      </c>
      <c r="E33" s="2" t="s">
        <v>64</v>
      </c>
      <c r="F33" s="2" t="s">
        <v>65</v>
      </c>
      <c r="G33" s="18" t="s">
        <v>152</v>
      </c>
    </row>
    <row r="34" spans="1:7" x14ac:dyDescent="0.25">
      <c r="A34" s="22"/>
      <c r="B34" s="25"/>
      <c r="C34" s="4">
        <v>33</v>
      </c>
      <c r="D34" s="3">
        <f>DATE(2015,12,3)</f>
        <v>42341</v>
      </c>
      <c r="E34" s="4" t="s">
        <v>67</v>
      </c>
      <c r="F34" s="4" t="s">
        <v>66</v>
      </c>
      <c r="G34" s="17" t="s">
        <v>152</v>
      </c>
    </row>
    <row r="35" spans="1:7" x14ac:dyDescent="0.25">
      <c r="A35" s="22">
        <v>2016</v>
      </c>
      <c r="B35" s="13" t="s">
        <v>133</v>
      </c>
      <c r="C35" s="4">
        <v>34</v>
      </c>
      <c r="D35" s="6">
        <f>DATE(2016,3,31)</f>
        <v>42460</v>
      </c>
      <c r="E35" s="2" t="s">
        <v>68</v>
      </c>
      <c r="F35" s="2" t="s">
        <v>69</v>
      </c>
      <c r="G35" s="18" t="s">
        <v>152</v>
      </c>
    </row>
    <row r="36" spans="1:7" x14ac:dyDescent="0.25">
      <c r="A36" s="22"/>
      <c r="B36" s="24" t="s">
        <v>134</v>
      </c>
      <c r="C36" s="4">
        <v>35</v>
      </c>
      <c r="D36" s="3">
        <f>DATE(2016,4,21)</f>
        <v>42481</v>
      </c>
      <c r="E36" s="4" t="s">
        <v>70</v>
      </c>
      <c r="F36" s="4" t="s">
        <v>71</v>
      </c>
      <c r="G36" s="17" t="s">
        <v>152</v>
      </c>
    </row>
    <row r="37" spans="1:7" x14ac:dyDescent="0.25">
      <c r="A37" s="22"/>
      <c r="B37" s="24"/>
      <c r="C37" s="4">
        <v>36</v>
      </c>
      <c r="D37" s="6">
        <f>DATE(2016,4,28)</f>
        <v>42488</v>
      </c>
      <c r="E37" s="2" t="s">
        <v>72</v>
      </c>
      <c r="F37" s="2" t="s">
        <v>73</v>
      </c>
      <c r="G37" s="18" t="s">
        <v>152</v>
      </c>
    </row>
    <row r="38" spans="1:7" x14ac:dyDescent="0.25">
      <c r="A38" s="22"/>
      <c r="B38" s="25" t="s">
        <v>135</v>
      </c>
      <c r="C38" s="4">
        <v>37</v>
      </c>
      <c r="D38" s="3">
        <f>DATE(2016,10,13)</f>
        <v>42656</v>
      </c>
      <c r="E38" s="4" t="s">
        <v>57</v>
      </c>
      <c r="F38" s="4" t="s">
        <v>74</v>
      </c>
      <c r="G38" s="17" t="s">
        <v>152</v>
      </c>
    </row>
    <row r="39" spans="1:7" x14ac:dyDescent="0.25">
      <c r="A39" s="22"/>
      <c r="B39" s="25"/>
      <c r="C39" s="4">
        <v>38</v>
      </c>
      <c r="D39" s="6">
        <f>DATE(2016,11,3)</f>
        <v>42677</v>
      </c>
      <c r="E39" s="2" t="s">
        <v>75</v>
      </c>
      <c r="F39" s="2" t="s">
        <v>76</v>
      </c>
      <c r="G39" s="18" t="s">
        <v>152</v>
      </c>
    </row>
    <row r="40" spans="1:7" x14ac:dyDescent="0.25">
      <c r="A40" s="22">
        <v>2017</v>
      </c>
      <c r="B40" s="23" t="s">
        <v>133</v>
      </c>
      <c r="C40" s="4">
        <v>39</v>
      </c>
      <c r="D40" s="3">
        <f>DATE(2017,2,9)</f>
        <v>42775</v>
      </c>
      <c r="E40" s="4" t="s">
        <v>84</v>
      </c>
      <c r="F40" s="4" t="s">
        <v>77</v>
      </c>
      <c r="G40" s="17" t="s">
        <v>152</v>
      </c>
    </row>
    <row r="41" spans="1:7" x14ac:dyDescent="0.25">
      <c r="A41" s="22"/>
      <c r="B41" s="23"/>
      <c r="C41" s="4">
        <v>40</v>
      </c>
      <c r="D41" s="6">
        <f>DATE(2017,3,2)</f>
        <v>42796</v>
      </c>
      <c r="E41" s="2" t="s">
        <v>78</v>
      </c>
      <c r="F41" s="2" t="s">
        <v>79</v>
      </c>
      <c r="G41" s="18" t="s">
        <v>152</v>
      </c>
    </row>
    <row r="42" spans="1:7" x14ac:dyDescent="0.25">
      <c r="A42" s="22"/>
      <c r="B42" s="24" t="s">
        <v>134</v>
      </c>
      <c r="C42" s="4">
        <v>41</v>
      </c>
      <c r="D42" s="3">
        <f>DATE(2017,5,4)</f>
        <v>42859</v>
      </c>
      <c r="E42" s="4" t="s">
        <v>80</v>
      </c>
      <c r="F42" s="4" t="s">
        <v>81</v>
      </c>
      <c r="G42" s="17" t="s">
        <v>152</v>
      </c>
    </row>
    <row r="43" spans="1:7" x14ac:dyDescent="0.25">
      <c r="A43" s="22"/>
      <c r="B43" s="24"/>
      <c r="C43" s="4">
        <v>42</v>
      </c>
      <c r="D43" s="6">
        <f>DATE(2017,5,11)</f>
        <v>42866</v>
      </c>
      <c r="E43" s="2" t="s">
        <v>83</v>
      </c>
      <c r="F43" s="2" t="s">
        <v>82</v>
      </c>
      <c r="G43" s="18" t="s">
        <v>152</v>
      </c>
    </row>
    <row r="44" spans="1:7" x14ac:dyDescent="0.25">
      <c r="A44" s="22"/>
      <c r="B44" s="25" t="s">
        <v>135</v>
      </c>
      <c r="C44" s="4">
        <v>43</v>
      </c>
      <c r="D44" s="8">
        <f>DATE(2017,10,26)</f>
        <v>43034</v>
      </c>
      <c r="E44" s="7" t="s">
        <v>86</v>
      </c>
      <c r="F44" s="7" t="s">
        <v>85</v>
      </c>
      <c r="G44" s="17" t="s">
        <v>152</v>
      </c>
    </row>
    <row r="45" spans="1:7" x14ac:dyDescent="0.25">
      <c r="A45" s="22"/>
      <c r="B45" s="25"/>
      <c r="C45" s="4">
        <v>44</v>
      </c>
      <c r="D45" s="6">
        <f>DATE(2017,11,23)</f>
        <v>43062</v>
      </c>
      <c r="E45" s="2" t="s">
        <v>88</v>
      </c>
      <c r="F45" s="2" t="s">
        <v>87</v>
      </c>
      <c r="G45" s="18" t="s">
        <v>152</v>
      </c>
    </row>
    <row r="46" spans="1:7" x14ac:dyDescent="0.25">
      <c r="A46" s="22">
        <v>2018</v>
      </c>
      <c r="B46" s="13" t="s">
        <v>133</v>
      </c>
      <c r="C46" s="4">
        <v>45</v>
      </c>
      <c r="D46" s="8">
        <f>DATE(2018,3,8)</f>
        <v>43167</v>
      </c>
      <c r="E46" s="7" t="s">
        <v>90</v>
      </c>
      <c r="F46" s="7" t="s">
        <v>89</v>
      </c>
      <c r="G46" s="17" t="s">
        <v>152</v>
      </c>
    </row>
    <row r="47" spans="1:7" x14ac:dyDescent="0.25">
      <c r="A47" s="22"/>
      <c r="B47" s="24" t="s">
        <v>134</v>
      </c>
      <c r="C47" s="4">
        <v>46</v>
      </c>
      <c r="D47" s="6">
        <f>DATE(2018,4,16)</f>
        <v>43206</v>
      </c>
      <c r="E47" s="2" t="s">
        <v>93</v>
      </c>
      <c r="F47" s="2" t="s">
        <v>94</v>
      </c>
      <c r="G47" s="18" t="s">
        <v>152</v>
      </c>
    </row>
    <row r="48" spans="1:7" x14ac:dyDescent="0.25">
      <c r="A48" s="22"/>
      <c r="B48" s="24"/>
      <c r="C48" s="4">
        <v>47</v>
      </c>
      <c r="D48" s="8">
        <f>DATE(2018,5,14)</f>
        <v>43234</v>
      </c>
      <c r="E48" s="7" t="s">
        <v>83</v>
      </c>
      <c r="F48" s="7" t="s">
        <v>92</v>
      </c>
      <c r="G48" s="17" t="s">
        <v>152</v>
      </c>
    </row>
    <row r="49" spans="1:7" x14ac:dyDescent="0.25">
      <c r="A49" s="22"/>
      <c r="B49" s="25" t="s">
        <v>135</v>
      </c>
      <c r="C49" s="4">
        <v>48</v>
      </c>
      <c r="D49" s="6">
        <f>DATE(2018,10,22)</f>
        <v>43395</v>
      </c>
      <c r="E49" s="2" t="s">
        <v>95</v>
      </c>
      <c r="F49" s="2" t="s">
        <v>96</v>
      </c>
      <c r="G49" s="18" t="s">
        <v>152</v>
      </c>
    </row>
    <row r="50" spans="1:7" x14ac:dyDescent="0.25">
      <c r="A50" s="22"/>
      <c r="B50" s="25"/>
      <c r="C50" s="4">
        <v>49</v>
      </c>
      <c r="D50" s="3">
        <f>DATE(2018,11,26)</f>
        <v>43430</v>
      </c>
      <c r="E50" s="4" t="s">
        <v>97</v>
      </c>
      <c r="F50" s="9" t="s">
        <v>98</v>
      </c>
      <c r="G50" s="17" t="s">
        <v>152</v>
      </c>
    </row>
    <row r="51" spans="1:7" x14ac:dyDescent="0.25">
      <c r="A51" s="22">
        <v>2019</v>
      </c>
      <c r="B51" s="23" t="s">
        <v>133</v>
      </c>
      <c r="C51" s="4">
        <v>50</v>
      </c>
      <c r="D51" s="6">
        <f>DATE(2019,2,25)</f>
        <v>43521</v>
      </c>
      <c r="E51" s="2" t="s">
        <v>99</v>
      </c>
      <c r="F51" s="2" t="s">
        <v>100</v>
      </c>
      <c r="G51" s="18" t="s">
        <v>152</v>
      </c>
    </row>
    <row r="52" spans="1:7" x14ac:dyDescent="0.25">
      <c r="A52" s="22"/>
      <c r="B52" s="23"/>
      <c r="C52" s="4">
        <v>51</v>
      </c>
      <c r="D52" s="3">
        <f>DATE(2019,3,25)</f>
        <v>43549</v>
      </c>
      <c r="E52" s="4" t="s">
        <v>101</v>
      </c>
      <c r="F52" s="9" t="s">
        <v>102</v>
      </c>
      <c r="G52" s="17" t="s">
        <v>152</v>
      </c>
    </row>
    <row r="53" spans="1:7" x14ac:dyDescent="0.25">
      <c r="A53" s="22"/>
      <c r="B53" s="24" t="s">
        <v>134</v>
      </c>
      <c r="C53" s="4">
        <v>52</v>
      </c>
      <c r="D53" s="6">
        <f>DATE(2019,5,2)</f>
        <v>43587</v>
      </c>
      <c r="E53" s="2" t="s">
        <v>103</v>
      </c>
      <c r="F53" s="2" t="s">
        <v>104</v>
      </c>
      <c r="G53" s="18" t="s">
        <v>152</v>
      </c>
    </row>
    <row r="54" spans="1:7" x14ac:dyDescent="0.25">
      <c r="A54" s="22"/>
      <c r="B54" s="24"/>
      <c r="C54" s="4">
        <v>53</v>
      </c>
      <c r="D54" s="3">
        <f>DATE(2019,6,3)</f>
        <v>43619</v>
      </c>
      <c r="E54" s="4" t="s">
        <v>105</v>
      </c>
      <c r="F54" s="9" t="s">
        <v>106</v>
      </c>
      <c r="G54" s="17" t="s">
        <v>152</v>
      </c>
    </row>
    <row r="55" spans="1:7" x14ac:dyDescent="0.25">
      <c r="A55" s="22"/>
      <c r="B55" s="25" t="s">
        <v>135</v>
      </c>
      <c r="C55" s="4">
        <v>54</v>
      </c>
      <c r="D55" s="6">
        <f>DATE(2019,10,21)</f>
        <v>43759</v>
      </c>
      <c r="E55" s="2" t="s">
        <v>107</v>
      </c>
      <c r="F55" s="2" t="s">
        <v>108</v>
      </c>
      <c r="G55" s="18" t="s">
        <v>152</v>
      </c>
    </row>
    <row r="56" spans="1:7" x14ac:dyDescent="0.25">
      <c r="A56" s="22"/>
      <c r="B56" s="25"/>
      <c r="C56" s="4">
        <v>55</v>
      </c>
      <c r="D56" s="3">
        <f>DATE(2019,11,25)</f>
        <v>43794</v>
      </c>
      <c r="E56" s="4" t="s">
        <v>109</v>
      </c>
      <c r="F56" s="9" t="s">
        <v>110</v>
      </c>
      <c r="G56" s="17" t="s">
        <v>152</v>
      </c>
    </row>
    <row r="57" spans="1:7" x14ac:dyDescent="0.25">
      <c r="A57" s="11">
        <v>2020</v>
      </c>
      <c r="B57" s="13" t="s">
        <v>133</v>
      </c>
      <c r="C57" s="4">
        <v>56</v>
      </c>
      <c r="D57" s="6">
        <f>DATE(2020,2,24)</f>
        <v>43885</v>
      </c>
      <c r="E57" s="2" t="s">
        <v>111</v>
      </c>
      <c r="F57" s="10" t="s">
        <v>112</v>
      </c>
      <c r="G57" s="18" t="s">
        <v>152</v>
      </c>
    </row>
    <row r="58" spans="1:7" x14ac:dyDescent="0.25">
      <c r="A58" s="22">
        <v>2021</v>
      </c>
      <c r="B58" s="23" t="s">
        <v>133</v>
      </c>
      <c r="C58" s="4">
        <v>57</v>
      </c>
      <c r="D58" s="4" t="s">
        <v>113</v>
      </c>
      <c r="E58" s="4" t="s">
        <v>114</v>
      </c>
      <c r="F58" s="4" t="s">
        <v>115</v>
      </c>
      <c r="G58" s="17" t="s">
        <v>152</v>
      </c>
    </row>
    <row r="59" spans="1:7" x14ac:dyDescent="0.25">
      <c r="A59" s="22"/>
      <c r="B59" s="23"/>
      <c r="C59" s="4">
        <v>58</v>
      </c>
      <c r="D59" s="6">
        <f>DATE(2021,3,24)</f>
        <v>44279</v>
      </c>
      <c r="E59" s="2" t="s">
        <v>116</v>
      </c>
      <c r="F59" s="10" t="s">
        <v>117</v>
      </c>
      <c r="G59" s="18" t="s">
        <v>152</v>
      </c>
    </row>
    <row r="60" spans="1:7" x14ac:dyDescent="0.25">
      <c r="A60" s="22"/>
      <c r="B60" s="12" t="s">
        <v>134</v>
      </c>
      <c r="C60" s="4">
        <v>59</v>
      </c>
      <c r="D60" s="8">
        <f>DATE(2021,6,3)</f>
        <v>44350</v>
      </c>
      <c r="E60" s="4" t="s">
        <v>120</v>
      </c>
      <c r="F60" s="4" t="s">
        <v>121</v>
      </c>
      <c r="G60" s="17" t="s">
        <v>152</v>
      </c>
    </row>
    <row r="61" spans="1:7" x14ac:dyDescent="0.25">
      <c r="A61" s="22"/>
      <c r="B61" s="25" t="s">
        <v>135</v>
      </c>
      <c r="C61" s="4">
        <v>60</v>
      </c>
      <c r="D61" s="6">
        <f>DATE(2021,10,28)</f>
        <v>44497</v>
      </c>
      <c r="E61" s="2" t="s">
        <v>118</v>
      </c>
      <c r="F61" s="10" t="s">
        <v>119</v>
      </c>
      <c r="G61" s="18" t="s">
        <v>152</v>
      </c>
    </row>
    <row r="62" spans="1:7" x14ac:dyDescent="0.25">
      <c r="A62" s="22"/>
      <c r="B62" s="25"/>
      <c r="C62" s="4">
        <v>61</v>
      </c>
      <c r="D62" s="8">
        <f>DATE(2021,11,23)</f>
        <v>44523</v>
      </c>
      <c r="E62" s="4" t="s">
        <v>123</v>
      </c>
      <c r="F62" s="4" t="s">
        <v>122</v>
      </c>
      <c r="G62" s="17" t="s">
        <v>152</v>
      </c>
    </row>
    <row r="63" spans="1:7" x14ac:dyDescent="0.25">
      <c r="A63" s="22">
        <v>2022</v>
      </c>
      <c r="B63" s="26" t="s">
        <v>133</v>
      </c>
      <c r="C63" s="4">
        <v>62</v>
      </c>
      <c r="D63" s="6">
        <f>DATE(2022,2,14)</f>
        <v>44606</v>
      </c>
      <c r="E63" s="2" t="s">
        <v>124</v>
      </c>
      <c r="F63" s="10" t="s">
        <v>125</v>
      </c>
      <c r="G63" s="18" t="s">
        <v>152</v>
      </c>
    </row>
    <row r="64" spans="1:7" x14ac:dyDescent="0.25">
      <c r="A64" s="22"/>
      <c r="B64" s="26"/>
      <c r="C64" s="4">
        <v>63</v>
      </c>
      <c r="D64" s="8">
        <f>DATE(2022,3,10)</f>
        <v>44630</v>
      </c>
      <c r="E64" s="4" t="s">
        <v>127</v>
      </c>
      <c r="F64" s="4" t="s">
        <v>126</v>
      </c>
      <c r="G64" s="17" t="s">
        <v>152</v>
      </c>
    </row>
    <row r="65" spans="1:7" x14ac:dyDescent="0.25">
      <c r="A65" s="22"/>
      <c r="B65" s="12" t="s">
        <v>134</v>
      </c>
      <c r="C65" s="4">
        <v>64</v>
      </c>
      <c r="D65" s="6">
        <f>DATE(2022,5,16)</f>
        <v>44697</v>
      </c>
      <c r="E65" s="2" t="s">
        <v>128</v>
      </c>
      <c r="F65" s="10" t="s">
        <v>129</v>
      </c>
      <c r="G65" s="18" t="s">
        <v>152</v>
      </c>
    </row>
    <row r="66" spans="1:7" x14ac:dyDescent="0.25">
      <c r="A66" s="22"/>
      <c r="B66" s="25" t="s">
        <v>135</v>
      </c>
      <c r="C66" s="4">
        <v>65</v>
      </c>
      <c r="D66" s="8">
        <f>DATE(2022,9,16)</f>
        <v>44820</v>
      </c>
      <c r="E66" s="4" t="s">
        <v>130</v>
      </c>
      <c r="F66" s="4" t="s">
        <v>131</v>
      </c>
      <c r="G66" s="17" t="s">
        <v>154</v>
      </c>
    </row>
    <row r="67" spans="1:7" x14ac:dyDescent="0.25">
      <c r="A67" s="22"/>
      <c r="B67" s="25"/>
      <c r="C67" s="4">
        <v>66</v>
      </c>
      <c r="D67" s="6">
        <f>DATE(2022,10,6)</f>
        <v>44840</v>
      </c>
      <c r="E67" s="2" t="s">
        <v>138</v>
      </c>
      <c r="F67" s="2" t="s">
        <v>139</v>
      </c>
      <c r="G67" s="18" t="s">
        <v>152</v>
      </c>
    </row>
    <row r="68" spans="1:7" x14ac:dyDescent="0.25">
      <c r="A68" s="22"/>
      <c r="B68" s="25"/>
      <c r="C68" s="4">
        <v>67</v>
      </c>
      <c r="D68" s="8">
        <f>DATE(2022,11,7)</f>
        <v>44872</v>
      </c>
      <c r="E68" s="7" t="s">
        <v>36</v>
      </c>
      <c r="F68" s="16" t="s">
        <v>132</v>
      </c>
      <c r="G68" s="17" t="s">
        <v>152</v>
      </c>
    </row>
    <row r="69" spans="1:7" x14ac:dyDescent="0.25">
      <c r="A69" s="22">
        <v>2023</v>
      </c>
      <c r="B69" s="19" t="s">
        <v>133</v>
      </c>
      <c r="C69" s="4">
        <v>68</v>
      </c>
      <c r="D69" s="6">
        <f>DATE(2023,1,16)</f>
        <v>44942</v>
      </c>
      <c r="E69" s="2" t="s">
        <v>140</v>
      </c>
      <c r="F69" s="2" t="s">
        <v>141</v>
      </c>
      <c r="G69" s="18" t="s">
        <v>152</v>
      </c>
    </row>
    <row r="70" spans="1:7" x14ac:dyDescent="0.25">
      <c r="A70" s="22"/>
      <c r="B70" s="20"/>
      <c r="C70" s="4">
        <v>69</v>
      </c>
      <c r="D70" s="3">
        <f>DATE(2023,1,30)</f>
        <v>44956</v>
      </c>
      <c r="E70" s="4" t="s">
        <v>142</v>
      </c>
      <c r="F70" s="4" t="s">
        <v>143</v>
      </c>
      <c r="G70" s="17" t="s">
        <v>152</v>
      </c>
    </row>
    <row r="71" spans="1:7" x14ac:dyDescent="0.25">
      <c r="A71" s="22"/>
      <c r="B71" s="20"/>
      <c r="C71" s="4">
        <v>70</v>
      </c>
      <c r="D71" s="6">
        <f>DATE(2023,2,1)</f>
        <v>44958</v>
      </c>
      <c r="E71" s="2" t="s">
        <v>147</v>
      </c>
      <c r="F71" s="2" t="s">
        <v>146</v>
      </c>
      <c r="G71" s="18" t="s">
        <v>153</v>
      </c>
    </row>
    <row r="72" spans="1:7" x14ac:dyDescent="0.25">
      <c r="A72" s="22"/>
      <c r="B72" s="20"/>
      <c r="C72" s="4">
        <v>71</v>
      </c>
      <c r="D72" s="8">
        <f>DATE(2023,2,13)</f>
        <v>44970</v>
      </c>
      <c r="E72" s="7" t="s">
        <v>144</v>
      </c>
      <c r="F72" s="7" t="s">
        <v>145</v>
      </c>
      <c r="G72" s="17" t="s">
        <v>152</v>
      </c>
    </row>
    <row r="73" spans="1:7" x14ac:dyDescent="0.25">
      <c r="A73" s="22"/>
      <c r="B73" s="21"/>
      <c r="C73" s="4">
        <v>72</v>
      </c>
      <c r="D73" s="6">
        <f>DATE(2023,2,15)</f>
        <v>44972</v>
      </c>
      <c r="E73" s="2" t="s">
        <v>147</v>
      </c>
      <c r="F73" s="2" t="s">
        <v>148</v>
      </c>
      <c r="G73" s="18" t="s">
        <v>153</v>
      </c>
    </row>
    <row r="74" spans="1:7" x14ac:dyDescent="0.25">
      <c r="A74" s="22"/>
      <c r="B74" s="12" t="s">
        <v>134</v>
      </c>
      <c r="C74" s="4">
        <v>73</v>
      </c>
      <c r="D74" s="8">
        <f>DATE(2023,6,9)</f>
        <v>45086</v>
      </c>
      <c r="E74" s="7" t="s">
        <v>150</v>
      </c>
      <c r="F74" s="7" t="s">
        <v>149</v>
      </c>
      <c r="G74" s="17" t="s">
        <v>153</v>
      </c>
    </row>
  </sheetData>
  <sortState ref="C2:F46">
    <sortCondition ref="C2:C46"/>
  </sortState>
  <mergeCells count="33">
    <mergeCell ref="A63:A68"/>
    <mergeCell ref="B63:B64"/>
    <mergeCell ref="B66:B68"/>
    <mergeCell ref="A58:A62"/>
    <mergeCell ref="B58:B59"/>
    <mergeCell ref="B61:B62"/>
    <mergeCell ref="B44:B45"/>
    <mergeCell ref="A35:A39"/>
    <mergeCell ref="B36:B37"/>
    <mergeCell ref="B38:B39"/>
    <mergeCell ref="A51:A56"/>
    <mergeCell ref="B51:B52"/>
    <mergeCell ref="B53:B54"/>
    <mergeCell ref="B55:B56"/>
    <mergeCell ref="A46:A50"/>
    <mergeCell ref="B47:B48"/>
    <mergeCell ref="B49:B50"/>
    <mergeCell ref="B69:B73"/>
    <mergeCell ref="A69:A74"/>
    <mergeCell ref="A4:B9"/>
    <mergeCell ref="A10:B17"/>
    <mergeCell ref="A2:B3"/>
    <mergeCell ref="A27:A34"/>
    <mergeCell ref="B27:B28"/>
    <mergeCell ref="B29:B31"/>
    <mergeCell ref="B32:B34"/>
    <mergeCell ref="A18:A26"/>
    <mergeCell ref="B18:B20"/>
    <mergeCell ref="B21:B24"/>
    <mergeCell ref="B25:B26"/>
    <mergeCell ref="A40:A45"/>
    <mergeCell ref="B40:B41"/>
    <mergeCell ref="B42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PublicLectures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</dc:creator>
  <cp:lastModifiedBy>wli</cp:lastModifiedBy>
  <dcterms:created xsi:type="dcterms:W3CDTF">2017-07-14T13:44:08Z</dcterms:created>
  <dcterms:modified xsi:type="dcterms:W3CDTF">2023-06-27T10:27:09Z</dcterms:modified>
</cp:coreProperties>
</file>